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V 16-20" sheetId="1" r:id="rId1"/>
  </sheets>
  <definedNames>
    <definedName name="2006příjem">#REF!</definedName>
    <definedName name="_xlnm.Print_Area" localSheetId="0">'RV 16-20'!$A$2:$J$29</definedName>
    <definedName name="Rozpočtový_výhled">#REF!</definedName>
  </definedNames>
  <calcPr fullCalcOnLoad="1"/>
</workbook>
</file>

<file path=xl/comments1.xml><?xml version="1.0" encoding="utf-8"?>
<comments xmlns="http://schemas.openxmlformats.org/spreadsheetml/2006/main">
  <authors>
    <author>kroupova</author>
    <author>Pavla Kroupov?</author>
  </authors>
  <commentList>
    <comment ref="J11" authorId="0">
      <text>
        <r>
          <rPr>
            <b/>
            <sz val="8"/>
            <rFont val="Tahoma"/>
            <family val="0"/>
          </rPr>
          <t>kroupova:</t>
        </r>
        <r>
          <rPr>
            <sz val="8"/>
            <rFont val="Tahoma"/>
            <family val="0"/>
          </rPr>
          <t xml:space="preserve">
vratka dotace "15 TI Přeštice"</t>
        </r>
      </text>
    </comment>
    <comment ref="H11" authorId="1">
      <text>
        <r>
          <rPr>
            <b/>
            <sz val="9"/>
            <rFont val="Tahoma"/>
            <family val="0"/>
          </rPr>
          <t>Pavla Kroupová:</t>
        </r>
        <r>
          <rPr>
            <sz val="9"/>
            <rFont val="Tahoma"/>
            <family val="0"/>
          </rPr>
          <t xml:space="preserve">
vratka dotace na Územní plán</t>
        </r>
      </text>
    </comment>
  </commentList>
</comments>
</file>

<file path=xl/sharedStrings.xml><?xml version="1.0" encoding="utf-8"?>
<sst xmlns="http://schemas.openxmlformats.org/spreadsheetml/2006/main" count="35" uniqueCount="34">
  <si>
    <t>Daňový příjem</t>
  </si>
  <si>
    <t>Nedaňový příjem</t>
  </si>
  <si>
    <t>Kapitálový příjem</t>
  </si>
  <si>
    <t>Běžné výdaje</t>
  </si>
  <si>
    <t>Kapitálové výdaje</t>
  </si>
  <si>
    <t>Druh</t>
  </si>
  <si>
    <t>Příjmy celkem</t>
  </si>
  <si>
    <t>Výdaje celkem</t>
  </si>
  <si>
    <t>Rozpočtový výhled</t>
  </si>
  <si>
    <t>Splátky úvěrů</t>
  </si>
  <si>
    <t xml:space="preserve">   2009 - 13</t>
  </si>
  <si>
    <t>Skutečnost</t>
  </si>
  <si>
    <t>Rozpočet</t>
  </si>
  <si>
    <t xml:space="preserve">            Rozpočtový výhled</t>
  </si>
  <si>
    <t>Předpokl. dotace</t>
  </si>
  <si>
    <t xml:space="preserve">nezahrnuté v rozpočtu </t>
  </si>
  <si>
    <t xml:space="preserve">Příjmy-výdaje-splátky+ oček.dotace+ přijatý úvěr </t>
  </si>
  <si>
    <t>Stav fin.zdrojů k 31. 12. kalendářního roku</t>
  </si>
  <si>
    <t xml:space="preserve">Město Přeštice </t>
  </si>
  <si>
    <t>Přij.úvěr (úvěry) na investiční akce (na 10 let)</t>
  </si>
  <si>
    <t>v tis. Kč</t>
  </si>
  <si>
    <t>prodej pozemků, bytů, apod.</t>
  </si>
  <si>
    <t>celkem</t>
  </si>
  <si>
    <t xml:space="preserve">Příjmy - výdaje </t>
  </si>
  <si>
    <t>Provozní saldo</t>
  </si>
  <si>
    <t>Bezúročná půjčka TJ</t>
  </si>
  <si>
    <t>Návrh rozpočtového výhledu na léta 2016 - 2020</t>
  </si>
  <si>
    <t xml:space="preserve">                 </t>
  </si>
  <si>
    <r>
      <t xml:space="preserve">Pozn.: </t>
    </r>
    <r>
      <rPr>
        <sz val="10"/>
        <rFont val="MS Sans Serif"/>
        <family val="2"/>
      </rPr>
      <t xml:space="preserve"> Rozpočet 2014 uveden po 8. rozpočtovém opatření. </t>
    </r>
  </si>
  <si>
    <t>Splátka půjčky TJ a ZŠ</t>
  </si>
  <si>
    <t xml:space="preserve">             Minimální zůstatková částka na účtech nutná pro provoz MěÚ je 10 mil. Kč</t>
  </si>
  <si>
    <t>Přijaté dotace - na provozní výdaje</t>
  </si>
  <si>
    <t>Přijaté dotace - ostatní (inv.+neinvest.)</t>
  </si>
  <si>
    <t>Schváleno ZM 26. 6. 2014, usn. č. B/9.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</si>
</sst>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MS Sans Serif"/>
      <family val="2"/>
    </font>
    <font>
      <sz val="8"/>
      <name val="MS Sans Serif"/>
      <family val="0"/>
    </font>
    <font>
      <b/>
      <sz val="13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MS Sans Serif"/>
      <family val="0"/>
    </font>
    <font>
      <b/>
      <sz val="11"/>
      <name val="MS Sans Serif"/>
      <family val="2"/>
    </font>
    <font>
      <b/>
      <sz val="11"/>
      <name val="Times New Roman"/>
      <family val="1"/>
    </font>
    <font>
      <sz val="10"/>
      <color indexed="12"/>
      <name val="MS Sans Serif"/>
      <family val="0"/>
    </font>
    <font>
      <sz val="11"/>
      <color indexed="12"/>
      <name val="Times New Roman"/>
      <family val="1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1"/>
      <color indexed="10"/>
      <name val="MS Sans Serif"/>
      <family val="2"/>
    </font>
    <font>
      <b/>
      <sz val="12"/>
      <color indexed="12"/>
      <name val="MS Sans Serif"/>
      <family val="2"/>
    </font>
    <font>
      <b/>
      <sz val="13.5"/>
      <color indexed="12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 quotePrefix="1">
      <alignment vertical="center"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 quotePrefix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 quotePrefix="1">
      <alignment/>
    </xf>
    <xf numFmtId="3" fontId="9" fillId="0" borderId="1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5" fontId="12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" fillId="0" borderId="8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0" fillId="0" borderId="1" xfId="0" applyNumberFormat="1" applyFill="1" applyBorder="1" applyAlignment="1">
      <alignment/>
    </xf>
    <xf numFmtId="0" fontId="13" fillId="0" borderId="7" xfId="0" applyFont="1" applyBorder="1" applyAlignment="1">
      <alignment horizontal="center" vertical="center"/>
    </xf>
    <xf numFmtId="0" fontId="0" fillId="0" borderId="9" xfId="0" applyBorder="1" applyAlignment="1">
      <alignment/>
    </xf>
    <xf numFmtId="3" fontId="1" fillId="2" borderId="1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2" borderId="1" xfId="0" applyNumberFormat="1" applyFont="1" applyFill="1" applyBorder="1" applyAlignment="1" quotePrefix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 quotePrefix="1">
      <alignment/>
    </xf>
    <xf numFmtId="3" fontId="13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3" fontId="13" fillId="3" borderId="4" xfId="0" applyNumberFormat="1" applyFont="1" applyFill="1" applyBorder="1" applyAlignment="1">
      <alignment/>
    </xf>
    <xf numFmtId="3" fontId="13" fillId="3" borderId="6" xfId="0" applyNumberFormat="1" applyFont="1" applyFill="1" applyBorder="1" applyAlignment="1">
      <alignment/>
    </xf>
    <xf numFmtId="3" fontId="13" fillId="3" borderId="1" xfId="0" applyNumberFormat="1" applyFont="1" applyFill="1" applyBorder="1" applyAlignment="1">
      <alignment/>
    </xf>
    <xf numFmtId="3" fontId="9" fillId="4" borderId="1" xfId="0" applyNumberFormat="1" applyFont="1" applyFill="1" applyBorder="1" applyAlignment="1" quotePrefix="1">
      <alignment/>
    </xf>
    <xf numFmtId="3" fontId="9" fillId="4" borderId="1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0" fillId="5" borderId="4" xfId="0" applyNumberFormat="1" applyFont="1" applyFill="1" applyBorder="1" applyAlignment="1">
      <alignment/>
    </xf>
    <xf numFmtId="3" fontId="12" fillId="5" borderId="1" xfId="0" applyNumberFormat="1" applyFont="1" applyFill="1" applyBorder="1" applyAlignment="1">
      <alignment/>
    </xf>
    <xf numFmtId="3" fontId="12" fillId="5" borderId="4" xfId="0" applyNumberFormat="1" applyFont="1" applyFill="1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A2">
      <pane ySplit="5" topLeftCell="BM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20.7109375" style="0" customWidth="1"/>
    <col min="2" max="2" width="25.140625" style="0" customWidth="1"/>
    <col min="3" max="3" width="10.28125" style="0" customWidth="1"/>
    <col min="4" max="4" width="11.00390625" style="0" customWidth="1"/>
    <col min="5" max="5" width="2.28125" style="8" customWidth="1"/>
    <col min="6" max="6" width="11.00390625" style="8" hidden="1" customWidth="1"/>
    <col min="7" max="8" width="11.28125" style="0" customWidth="1"/>
    <col min="9" max="11" width="11.57421875" style="0" bestFit="1" customWidth="1"/>
  </cols>
  <sheetData>
    <row r="1" spans="3:7" ht="17.25">
      <c r="C1" s="29" t="s">
        <v>8</v>
      </c>
      <c r="G1" s="1" t="s">
        <v>10</v>
      </c>
    </row>
    <row r="2" spans="1:7" ht="18.75" customHeight="1">
      <c r="A2" s="64" t="s">
        <v>18</v>
      </c>
      <c r="C2" s="29" t="s">
        <v>26</v>
      </c>
      <c r="G2" s="1"/>
    </row>
    <row r="3" spans="1:10" s="9" customFormat="1" ht="18.75" customHeight="1">
      <c r="A3" s="50" t="s">
        <v>33</v>
      </c>
      <c r="B3" s="51"/>
      <c r="C3" s="49"/>
      <c r="D3" s="51"/>
      <c r="E3" s="52"/>
      <c r="F3" s="52"/>
      <c r="G3" s="53"/>
      <c r="H3" s="51"/>
      <c r="I3" s="51"/>
      <c r="J3" s="51"/>
    </row>
    <row r="4" spans="3:7" ht="14.25" customHeight="1">
      <c r="C4" s="1"/>
      <c r="G4" s="1"/>
    </row>
    <row r="5" spans="1:11" ht="12.75">
      <c r="A5" t="s">
        <v>20</v>
      </c>
      <c r="C5" s="17" t="s">
        <v>11</v>
      </c>
      <c r="D5" s="18" t="s">
        <v>12</v>
      </c>
      <c r="G5" s="83" t="s">
        <v>13</v>
      </c>
      <c r="H5" s="84"/>
      <c r="I5" s="84"/>
      <c r="J5" s="85"/>
      <c r="K5" s="56"/>
    </row>
    <row r="6" spans="1:11" ht="14.25">
      <c r="A6" s="3" t="s">
        <v>5</v>
      </c>
      <c r="B6" s="4"/>
      <c r="C6" s="36">
        <v>2013</v>
      </c>
      <c r="D6" s="37">
        <v>2014</v>
      </c>
      <c r="E6" s="42"/>
      <c r="F6" s="37">
        <v>2015</v>
      </c>
      <c r="G6" s="55">
        <v>2016</v>
      </c>
      <c r="H6" s="55">
        <v>2017</v>
      </c>
      <c r="I6" s="55">
        <v>2018</v>
      </c>
      <c r="J6" s="55">
        <v>2019</v>
      </c>
      <c r="K6" s="62">
        <v>2020</v>
      </c>
    </row>
    <row r="7" spans="1:11" ht="15">
      <c r="A7" s="19" t="s">
        <v>0</v>
      </c>
      <c r="B7" s="20"/>
      <c r="C7" s="6">
        <v>91394.2</v>
      </c>
      <c r="D7" s="5">
        <v>85959.2</v>
      </c>
      <c r="E7" s="7"/>
      <c r="F7" s="5">
        <v>90000</v>
      </c>
      <c r="G7" s="5">
        <v>90000</v>
      </c>
      <c r="H7" s="5">
        <v>95000</v>
      </c>
      <c r="I7" s="5">
        <v>96500</v>
      </c>
      <c r="J7" s="5">
        <v>97000</v>
      </c>
      <c r="K7" s="5">
        <v>97000</v>
      </c>
    </row>
    <row r="8" spans="1:11" ht="15">
      <c r="A8" s="21" t="s">
        <v>2</v>
      </c>
      <c r="B8" s="22" t="s">
        <v>21</v>
      </c>
      <c r="C8" s="6">
        <v>9195.89</v>
      </c>
      <c r="D8" s="6">
        <v>20692.6</v>
      </c>
      <c r="E8" s="7"/>
      <c r="F8" s="6">
        <v>6000</v>
      </c>
      <c r="G8" s="6">
        <v>34000</v>
      </c>
      <c r="H8" s="6">
        <f>14000+16000</f>
        <v>30000</v>
      </c>
      <c r="I8" s="6">
        <v>4000</v>
      </c>
      <c r="J8" s="6"/>
      <c r="K8" s="6"/>
    </row>
    <row r="9" spans="1:12" ht="15">
      <c r="A9" s="21" t="s">
        <v>1</v>
      </c>
      <c r="B9" s="22"/>
      <c r="C9" s="6">
        <v>63141.16</v>
      </c>
      <c r="D9" s="6">
        <f>36920.88-1050</f>
        <v>35870.88</v>
      </c>
      <c r="E9" s="7"/>
      <c r="F9" s="6">
        <v>35000</v>
      </c>
      <c r="G9" s="6">
        <v>35000</v>
      </c>
      <c r="H9" s="6">
        <v>31300</v>
      </c>
      <c r="I9" s="6">
        <v>28000</v>
      </c>
      <c r="J9" s="6">
        <v>28000</v>
      </c>
      <c r="K9" s="6">
        <v>28000</v>
      </c>
      <c r="L9" s="9"/>
    </row>
    <row r="10" spans="1:12" ht="14.25">
      <c r="A10" s="22" t="s">
        <v>31</v>
      </c>
      <c r="B10" s="22"/>
      <c r="C10" s="13">
        <v>19533.3</v>
      </c>
      <c r="D10" s="13">
        <v>19104.47</v>
      </c>
      <c r="E10" s="41"/>
      <c r="F10" s="13">
        <v>19000</v>
      </c>
      <c r="G10" s="13">
        <v>19000</v>
      </c>
      <c r="H10" s="13">
        <v>19000</v>
      </c>
      <c r="I10" s="13">
        <v>19000</v>
      </c>
      <c r="J10" s="13">
        <v>19000</v>
      </c>
      <c r="K10" s="13">
        <v>19000</v>
      </c>
      <c r="L10" s="25"/>
    </row>
    <row r="11" spans="1:12" ht="14.25">
      <c r="A11" s="22" t="s">
        <v>32</v>
      </c>
      <c r="B11" s="22"/>
      <c r="C11" s="13">
        <v>11647.1</v>
      </c>
      <c r="D11" s="13">
        <v>1840.38</v>
      </c>
      <c r="E11" s="41"/>
      <c r="F11" s="13">
        <v>0</v>
      </c>
      <c r="G11" s="13">
        <v>0</v>
      </c>
      <c r="H11" s="13">
        <f>-596.582-596.582</f>
        <v>-1193.164</v>
      </c>
      <c r="I11" s="14">
        <v>0</v>
      </c>
      <c r="J11" s="13">
        <f>-750-750</f>
        <v>-1500</v>
      </c>
      <c r="K11" s="54"/>
      <c r="L11" s="25"/>
    </row>
    <row r="12" spans="1:12" ht="14.25">
      <c r="A12" s="22" t="s">
        <v>29</v>
      </c>
      <c r="B12" s="22"/>
      <c r="C12" s="13">
        <v>0</v>
      </c>
      <c r="D12" s="13">
        <f>1050</f>
        <v>1050</v>
      </c>
      <c r="E12" s="41"/>
      <c r="F12" s="13">
        <v>50</v>
      </c>
      <c r="G12" s="13">
        <v>50</v>
      </c>
      <c r="H12" s="14">
        <v>50</v>
      </c>
      <c r="I12" s="14"/>
      <c r="J12" s="13"/>
      <c r="K12" s="54"/>
      <c r="L12" s="25"/>
    </row>
    <row r="13" spans="1:12" ht="14.25">
      <c r="A13" s="65" t="s">
        <v>6</v>
      </c>
      <c r="B13" s="66"/>
      <c r="C13" s="67">
        <f>SUM(C7:C12)</f>
        <v>194911.65</v>
      </c>
      <c r="D13" s="67">
        <f>SUM(D7:D12)</f>
        <v>164517.53</v>
      </c>
      <c r="E13" s="43"/>
      <c r="F13" s="67">
        <f aca="true" t="shared" si="0" ref="F13:K13">SUM(F7:F12)</f>
        <v>150050</v>
      </c>
      <c r="G13" s="67">
        <f t="shared" si="0"/>
        <v>178050</v>
      </c>
      <c r="H13" s="67">
        <f t="shared" si="0"/>
        <v>174156.836</v>
      </c>
      <c r="I13" s="67">
        <f t="shared" si="0"/>
        <v>147500</v>
      </c>
      <c r="J13" s="67">
        <f t="shared" si="0"/>
        <v>142500</v>
      </c>
      <c r="K13" s="67">
        <f t="shared" si="0"/>
        <v>144000</v>
      </c>
      <c r="L13" s="10"/>
    </row>
    <row r="14" spans="1:11" ht="15">
      <c r="A14" s="21" t="s">
        <v>3</v>
      </c>
      <c r="B14" s="22" t="s">
        <v>22</v>
      </c>
      <c r="C14" s="6">
        <f>116216.23-200</f>
        <v>116016.23</v>
      </c>
      <c r="D14" s="6">
        <f>135019.93-284</f>
        <v>134735.93</v>
      </c>
      <c r="E14" s="7"/>
      <c r="F14" s="6">
        <v>125000</v>
      </c>
      <c r="G14" s="6">
        <v>125000</v>
      </c>
      <c r="H14" s="6">
        <v>123500</v>
      </c>
      <c r="I14" s="6">
        <v>122000</v>
      </c>
      <c r="J14" s="6">
        <v>122000</v>
      </c>
      <c r="K14" s="6">
        <v>122000</v>
      </c>
    </row>
    <row r="15" spans="1:11" ht="15">
      <c r="A15" s="22" t="s">
        <v>25</v>
      </c>
      <c r="B15" s="22"/>
      <c r="C15" s="6">
        <v>200</v>
      </c>
      <c r="D15" s="6">
        <f>284+1700</f>
        <v>1984</v>
      </c>
      <c r="E15" s="7"/>
      <c r="F15" s="6"/>
      <c r="G15" s="6"/>
      <c r="H15" s="6"/>
      <c r="I15" s="6"/>
      <c r="J15" s="6"/>
      <c r="K15" s="54"/>
    </row>
    <row r="16" spans="1:11" ht="15">
      <c r="A16" s="75" t="s">
        <v>4</v>
      </c>
      <c r="B16" s="76" t="s">
        <v>22</v>
      </c>
      <c r="C16" s="77">
        <v>53335.39</v>
      </c>
      <c r="D16" s="77">
        <f>43898.17-1700</f>
        <v>42198.17</v>
      </c>
      <c r="E16" s="7"/>
      <c r="F16" s="77">
        <v>50020</v>
      </c>
      <c r="G16" s="77">
        <v>42300</v>
      </c>
      <c r="H16" s="77">
        <v>35890</v>
      </c>
      <c r="I16" s="77">
        <v>40150</v>
      </c>
      <c r="J16" s="77">
        <v>39250</v>
      </c>
      <c r="K16" s="77">
        <v>36850</v>
      </c>
    </row>
    <row r="17" spans="1:11" ht="12.75">
      <c r="A17" s="68" t="s">
        <v>7</v>
      </c>
      <c r="B17" s="57"/>
      <c r="C17" s="69">
        <f>SUM(C14:C16)</f>
        <v>169551.62</v>
      </c>
      <c r="D17" s="69">
        <f>SUM(D14:D16)</f>
        <v>178918.09999999998</v>
      </c>
      <c r="E17" s="40"/>
      <c r="F17" s="69">
        <f aca="true" t="shared" si="1" ref="F17:K17">SUM(F14:F16)</f>
        <v>175020</v>
      </c>
      <c r="G17" s="69">
        <f t="shared" si="1"/>
        <v>167300</v>
      </c>
      <c r="H17" s="69">
        <f t="shared" si="1"/>
        <v>159390</v>
      </c>
      <c r="I17" s="69">
        <f t="shared" si="1"/>
        <v>162150</v>
      </c>
      <c r="J17" s="69">
        <f t="shared" si="1"/>
        <v>161250</v>
      </c>
      <c r="K17" s="69">
        <f t="shared" si="1"/>
        <v>158850</v>
      </c>
    </row>
    <row r="18" spans="1:11" s="9" customFormat="1" ht="12.75">
      <c r="A18" s="38" t="s">
        <v>24</v>
      </c>
      <c r="B18" s="38"/>
      <c r="C18" s="15">
        <f>C7+C9+C10-C14</f>
        <v>58052.42999999998</v>
      </c>
      <c r="D18" s="15">
        <f>D7+D9+D10-D14</f>
        <v>6198.619999999995</v>
      </c>
      <c r="E18" s="40"/>
      <c r="F18" s="15">
        <f aca="true" t="shared" si="2" ref="F18:K18">F7+F9+F10-F14</f>
        <v>19000</v>
      </c>
      <c r="G18" s="15">
        <f t="shared" si="2"/>
        <v>19000</v>
      </c>
      <c r="H18" s="15">
        <f t="shared" si="2"/>
        <v>21800</v>
      </c>
      <c r="I18" s="15">
        <f t="shared" si="2"/>
        <v>21500</v>
      </c>
      <c r="J18" s="15">
        <f t="shared" si="2"/>
        <v>22000</v>
      </c>
      <c r="K18" s="15">
        <f t="shared" si="2"/>
        <v>22000</v>
      </c>
    </row>
    <row r="19" spans="1:11" s="9" customFormat="1" ht="14.25" customHeight="1">
      <c r="A19" s="70" t="s">
        <v>23</v>
      </c>
      <c r="B19" s="70"/>
      <c r="C19" s="71">
        <f>C13-C17</f>
        <v>25360.03</v>
      </c>
      <c r="D19" s="72">
        <f>D13-D17</f>
        <v>-14400.569999999978</v>
      </c>
      <c r="E19" s="40"/>
      <c r="F19" s="73">
        <f aca="true" t="shared" si="3" ref="F19:K19">F13-F17</f>
        <v>-24970</v>
      </c>
      <c r="G19" s="73">
        <f t="shared" si="3"/>
        <v>10750</v>
      </c>
      <c r="H19" s="73">
        <f t="shared" si="3"/>
        <v>14766.83600000001</v>
      </c>
      <c r="I19" s="73">
        <f t="shared" si="3"/>
        <v>-14650</v>
      </c>
      <c r="J19" s="74">
        <f t="shared" si="3"/>
        <v>-18750</v>
      </c>
      <c r="K19" s="74">
        <f t="shared" si="3"/>
        <v>-14850</v>
      </c>
    </row>
    <row r="20" spans="1:11" s="9" customFormat="1" ht="12.75">
      <c r="A20" s="26" t="s">
        <v>19</v>
      </c>
      <c r="B20" s="27"/>
      <c r="C20" s="14">
        <v>0</v>
      </c>
      <c r="D20" s="14">
        <v>0</v>
      </c>
      <c r="E20" s="44"/>
      <c r="F20" s="14"/>
      <c r="G20" s="14"/>
      <c r="H20" s="14"/>
      <c r="I20" s="15"/>
      <c r="J20" s="15"/>
      <c r="K20" s="54"/>
    </row>
    <row r="21" spans="1:11" ht="15">
      <c r="A21" s="22" t="s">
        <v>9</v>
      </c>
      <c r="B21" s="22"/>
      <c r="C21" s="28">
        <v>-6949.67</v>
      </c>
      <c r="D21" s="28">
        <v>-5957.61</v>
      </c>
      <c r="E21" s="7"/>
      <c r="F21" s="6">
        <v>-5957.61</v>
      </c>
      <c r="G21" s="6">
        <v>-5957.61</v>
      </c>
      <c r="H21" s="6">
        <v>-5947.61</v>
      </c>
      <c r="I21" s="6">
        <v>-2782.4</v>
      </c>
      <c r="J21" s="6">
        <v>-1063.1</v>
      </c>
      <c r="K21" s="6">
        <v>0</v>
      </c>
    </row>
    <row r="22" spans="1:12" ht="12.75">
      <c r="A22" s="78" t="s">
        <v>14</v>
      </c>
      <c r="B22" s="78" t="s">
        <v>15</v>
      </c>
      <c r="C22" s="79"/>
      <c r="D22" s="79"/>
      <c r="E22" s="41"/>
      <c r="F22" s="80">
        <v>3500</v>
      </c>
      <c r="G22" s="80">
        <v>14000</v>
      </c>
      <c r="H22" s="80">
        <v>5000</v>
      </c>
      <c r="I22" s="80">
        <v>20000</v>
      </c>
      <c r="J22" s="80">
        <v>19000</v>
      </c>
      <c r="K22" s="80">
        <v>19000</v>
      </c>
      <c r="L22" s="2"/>
    </row>
    <row r="23" spans="1:12" ht="13.5" thickBot="1">
      <c r="A23" s="23" t="s">
        <v>16</v>
      </c>
      <c r="B23" s="23"/>
      <c r="C23" s="58">
        <f>SUM(C19:C22)</f>
        <v>18410.36</v>
      </c>
      <c r="D23" s="59">
        <f>SUM(D19:D22)</f>
        <v>-20358.17999999998</v>
      </c>
      <c r="E23" s="60"/>
      <c r="F23" s="59">
        <f aca="true" t="shared" si="4" ref="F23:K23">SUM(F19:F22)</f>
        <v>-27427.61</v>
      </c>
      <c r="G23" s="58">
        <f t="shared" si="4"/>
        <v>18792.39</v>
      </c>
      <c r="H23" s="58">
        <f t="shared" si="4"/>
        <v>13819.22600000001</v>
      </c>
      <c r="I23" s="58">
        <f t="shared" si="4"/>
        <v>2567.5999999999985</v>
      </c>
      <c r="J23" s="59">
        <f t="shared" si="4"/>
        <v>-813.0999999999985</v>
      </c>
      <c r="K23" s="59">
        <f t="shared" si="4"/>
        <v>4150</v>
      </c>
      <c r="L23" s="47"/>
    </row>
    <row r="24" spans="1:12" ht="18.75" customHeight="1" thickBot="1">
      <c r="A24" s="16" t="s">
        <v>17</v>
      </c>
      <c r="B24" s="24"/>
      <c r="C24" s="12">
        <f>77524518.16/1000</f>
        <v>77524.51815999999</v>
      </c>
      <c r="D24" s="46">
        <f>C24+D23</f>
        <v>57166.338160000014</v>
      </c>
      <c r="E24" s="30"/>
      <c r="F24" s="12">
        <f>D24+F23</f>
        <v>29738.728160000013</v>
      </c>
      <c r="G24" s="12">
        <f>F24+G23</f>
        <v>48531.11816000001</v>
      </c>
      <c r="H24" s="12">
        <f>G24+H23</f>
        <v>62350.34416000002</v>
      </c>
      <c r="I24" s="61">
        <f>H24+I23</f>
        <v>64917.94416000002</v>
      </c>
      <c r="J24" s="12">
        <f>I24+J23</f>
        <v>64104.84416000002</v>
      </c>
      <c r="K24" s="12">
        <f>J24+K23</f>
        <v>68254.84416000002</v>
      </c>
      <c r="L24" s="2"/>
    </row>
    <row r="25" spans="1:12" ht="10.5" customHeight="1">
      <c r="A25" s="48"/>
      <c r="B25" s="31"/>
      <c r="C25" s="48"/>
      <c r="D25" s="48"/>
      <c r="E25" s="30"/>
      <c r="F25" s="30"/>
      <c r="G25" s="48"/>
      <c r="H25" s="48"/>
      <c r="I25" s="30"/>
      <c r="J25" s="48"/>
      <c r="K25" s="2"/>
      <c r="L25" s="2"/>
    </row>
    <row r="26" spans="1:12" s="34" customFormat="1" ht="13.5" customHeight="1">
      <c r="A26" s="48" t="s">
        <v>28</v>
      </c>
      <c r="B26" s="35"/>
      <c r="C26" s="35"/>
      <c r="D26" s="31"/>
      <c r="E26" s="32"/>
      <c r="F26" s="32"/>
      <c r="G26" s="31"/>
      <c r="H26" s="31"/>
      <c r="I26" s="31"/>
      <c r="J26" s="31"/>
      <c r="K26" s="33"/>
      <c r="L26" s="33"/>
    </row>
    <row r="27" spans="1:12" s="34" customFormat="1" ht="13.5" customHeight="1">
      <c r="A27" t="s">
        <v>27</v>
      </c>
      <c r="B27"/>
      <c r="C27" s="35"/>
      <c r="D27" s="31"/>
      <c r="E27" s="32"/>
      <c r="F27" s="32"/>
      <c r="G27" s="31"/>
      <c r="H27" s="31"/>
      <c r="I27" s="31"/>
      <c r="J27" s="31"/>
      <c r="K27" s="33"/>
      <c r="L27" s="33"/>
    </row>
    <row r="28" spans="1:8" ht="12.75">
      <c r="A28" s="81" t="s">
        <v>30</v>
      </c>
      <c r="B28" s="82"/>
      <c r="C28" s="82"/>
      <c r="D28" s="82"/>
      <c r="E28" s="82"/>
      <c r="F28" s="82"/>
      <c r="G28" s="82"/>
      <c r="H28" s="82"/>
    </row>
    <row r="29" spans="5:6" ht="12.75">
      <c r="E29"/>
      <c r="F29"/>
    </row>
    <row r="30" s="39" customFormat="1" ht="12.75"/>
    <row r="31" spans="5:6" ht="12.75">
      <c r="E31"/>
      <c r="F31"/>
    </row>
    <row r="32" spans="5:6" ht="12.75">
      <c r="E32"/>
      <c r="F32"/>
    </row>
    <row r="33" spans="1:6" ht="12.75">
      <c r="A33" s="9"/>
      <c r="E33"/>
      <c r="F33"/>
    </row>
    <row r="34" spans="1:6" ht="12.75">
      <c r="A34" s="10"/>
      <c r="E34"/>
      <c r="F34"/>
    </row>
    <row r="35" spans="1:6" ht="15">
      <c r="A35" s="11"/>
      <c r="E35"/>
      <c r="F35"/>
    </row>
    <row r="36" spans="1:6" ht="15">
      <c r="A36" s="11"/>
      <c r="E36"/>
      <c r="F36"/>
    </row>
    <row r="37" spans="1:7" ht="12.75">
      <c r="A37" s="10"/>
      <c r="E37"/>
      <c r="F37"/>
      <c r="G37" s="63"/>
    </row>
    <row r="38" spans="1:6" ht="12.75">
      <c r="A38" s="10"/>
      <c r="E38"/>
      <c r="F38"/>
    </row>
    <row r="39" spans="1:6" ht="12.75">
      <c r="A39" s="10"/>
      <c r="E39"/>
      <c r="F39"/>
    </row>
    <row r="40" spans="1:6" ht="12.75">
      <c r="A40" s="10"/>
      <c r="E40"/>
      <c r="F40"/>
    </row>
    <row r="41" spans="1:6" ht="12.75">
      <c r="A41" s="10"/>
      <c r="E41"/>
      <c r="F41"/>
    </row>
    <row r="42" spans="1:6" ht="12.75">
      <c r="A42" s="10"/>
      <c r="E42"/>
      <c r="F42"/>
    </row>
    <row r="43" spans="1:6" ht="12.75">
      <c r="A43" s="10"/>
      <c r="E43"/>
      <c r="F43"/>
    </row>
    <row r="44" spans="1:6" ht="12.75">
      <c r="A44" s="10"/>
      <c r="E44"/>
      <c r="F44"/>
    </row>
    <row r="45" spans="1:6" ht="12.75">
      <c r="A45" s="10"/>
      <c r="E45"/>
      <c r="F45"/>
    </row>
    <row r="46" spans="1:6" ht="12.75">
      <c r="A46" s="10"/>
      <c r="E46"/>
      <c r="F46"/>
    </row>
    <row r="47" spans="1:6" ht="15">
      <c r="A47" s="7"/>
      <c r="E47"/>
      <c r="F47"/>
    </row>
    <row r="48" spans="1:6" ht="12.75">
      <c r="A48" s="2"/>
      <c r="E48"/>
      <c r="F48"/>
    </row>
    <row r="49" spans="1:6" ht="12.75">
      <c r="A49" s="2"/>
      <c r="E49"/>
      <c r="F49"/>
    </row>
    <row r="50" spans="1:6" ht="12.75">
      <c r="A50" s="2"/>
      <c r="E50"/>
      <c r="F50"/>
    </row>
    <row r="51" spans="1:6" ht="12.75">
      <c r="A51" s="2"/>
      <c r="E51"/>
      <c r="F51"/>
    </row>
    <row r="52" spans="1:6" ht="9" customHeight="1">
      <c r="A52" s="10"/>
      <c r="E52"/>
      <c r="F52"/>
    </row>
    <row r="53" spans="1:6" ht="12.75">
      <c r="A53" s="10"/>
      <c r="E53"/>
      <c r="F53"/>
    </row>
    <row r="54" spans="1:6" ht="12.75">
      <c r="A54" s="10"/>
      <c r="E54"/>
      <c r="F54"/>
    </row>
    <row r="55" spans="1:6" ht="12.75">
      <c r="A55" s="2"/>
      <c r="E55"/>
      <c r="F55"/>
    </row>
    <row r="56" spans="1:6" ht="12.75">
      <c r="A56" s="2"/>
      <c r="E56"/>
      <c r="F56"/>
    </row>
    <row r="57" spans="1:6" ht="10.5" customHeight="1">
      <c r="A57" s="2"/>
      <c r="E57"/>
      <c r="F57"/>
    </row>
    <row r="58" spans="1:6" ht="12.75">
      <c r="A58" s="2"/>
      <c r="E58"/>
      <c r="F58"/>
    </row>
    <row r="59" spans="1:6" ht="12.75">
      <c r="A59" s="2"/>
      <c r="E59"/>
      <c r="F59"/>
    </row>
    <row r="60" spans="1:6" ht="8.25" customHeight="1">
      <c r="A60" s="2"/>
      <c r="E60"/>
      <c r="F60"/>
    </row>
    <row r="61" spans="5:6" ht="12.75">
      <c r="E61"/>
      <c r="F61"/>
    </row>
    <row r="62" spans="5:6" ht="12.75">
      <c r="E62"/>
      <c r="F62"/>
    </row>
    <row r="63" spans="1:6" ht="12.75">
      <c r="A63" s="45"/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</sheetData>
  <sheetProtection password="E222" sheet="1" objects="1" scenarios="1"/>
  <mergeCells count="1">
    <mergeCell ref="G5:J5"/>
  </mergeCells>
  <printOptions/>
  <pageMargins left="0.984251968503937" right="0.7874015748031497" top="0.5905511811023623" bottom="0.984251968503937" header="0.5118110236220472" footer="0.5118110236220472"/>
  <pageSetup fitToHeight="1" fitToWidth="1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kroupova</cp:lastModifiedBy>
  <cp:lastPrinted>2014-05-28T04:29:46Z</cp:lastPrinted>
  <dcterms:created xsi:type="dcterms:W3CDTF">2005-11-29T10:05:27Z</dcterms:created>
  <dcterms:modified xsi:type="dcterms:W3CDTF">2014-07-03T06:53:43Z</dcterms:modified>
  <cp:category/>
  <cp:version/>
  <cp:contentType/>
  <cp:contentStatus/>
</cp:coreProperties>
</file>